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18576-2024- INSUMO CONSUMÍVEL\"/>
    </mc:Choice>
  </mc:AlternateContent>
  <bookViews>
    <workbookView xWindow="0" yWindow="0" windowWidth="24000" windowHeight="10425"/>
  </bookViews>
  <sheets>
    <sheet name="Plan1" sheetId="1" r:id="rId1"/>
    <sheet name="Plan2" sheetId="2" r:id="rId2"/>
    <sheet name="Plan3" sheetId="3" r:id="rId3"/>
  </sheets>
  <definedNames>
    <definedName name="_xlnm.Print_Area" localSheetId="0">Plan1!$A$3:$L$56</definedName>
  </definedNames>
  <calcPr calcId="152511"/>
</workbook>
</file>

<file path=xl/calcChain.xml><?xml version="1.0" encoding="utf-8"?>
<calcChain xmlns="http://schemas.openxmlformats.org/spreadsheetml/2006/main">
  <c r="K9" i="1" l="1"/>
  <c r="J9" i="1"/>
  <c r="L9" i="1"/>
  <c r="I9" i="1"/>
  <c r="H9" i="1"/>
  <c r="F24" i="1"/>
  <c r="F34" i="1"/>
  <c r="E24" i="1"/>
  <c r="E26" i="1" l="1"/>
  <c r="F26" i="1" s="1"/>
  <c r="F35" i="1" s="1"/>
  <c r="E29" i="1"/>
  <c r="F29" i="1" s="1"/>
  <c r="E25" i="1" l="1"/>
  <c r="F25" i="1" l="1"/>
  <c r="H21" i="1" l="1"/>
</calcChain>
</file>

<file path=xl/sharedStrings.xml><?xml version="1.0" encoding="utf-8"?>
<sst xmlns="http://schemas.openxmlformats.org/spreadsheetml/2006/main" count="44" uniqueCount="40">
  <si>
    <t>ESPECIFICAÇÃO</t>
  </si>
  <si>
    <t xml:space="preserve"> VALOR UNITÁRIO / QNTD.</t>
  </si>
  <si>
    <t>MARCA</t>
  </si>
  <si>
    <t>MEDIANA</t>
  </si>
  <si>
    <t>MÉDIA</t>
  </si>
  <si>
    <t>VARIÂNCIA</t>
  </si>
  <si>
    <t>DESVIO PADRÃO</t>
  </si>
  <si>
    <t>COEFICIENTE VARIAÇÃO (%)</t>
  </si>
  <si>
    <t>QTDE</t>
  </si>
  <si>
    <t>DECRETO</t>
  </si>
  <si>
    <t>Dc ANEXO I</t>
  </si>
  <si>
    <t>Dc ANEXO II</t>
  </si>
  <si>
    <t>Dc ANEXO I - ATA FS</t>
  </si>
  <si>
    <t>ATA PERMITE ADESÃO?</t>
  </si>
  <si>
    <t>NÃO</t>
  </si>
  <si>
    <t>SIM OU ATA OMISSA</t>
  </si>
  <si>
    <t>Dc ANEXO I e II</t>
  </si>
  <si>
    <t>ULTIMO VALOR HOMOLOGADO</t>
  </si>
  <si>
    <t>PREÇOS PUBLICOS</t>
  </si>
  <si>
    <t>ESTIMATIVAS EMPRESAS</t>
  </si>
  <si>
    <t>ESTIMATIVAS 
EMPRESAS</t>
  </si>
  <si>
    <t>PARTICIPANTES PED</t>
  </si>
  <si>
    <t>PROPOSTAS RECEBIDAS ATRAVÉS DO PED SIGA</t>
  </si>
  <si>
    <t xml:space="preserve">PORCENTAGEM SOB A VANTAJOSIDADE ENTRE A PROPOSTA E O VALOR ESTIMADO  </t>
  </si>
  <si>
    <t>MEDIANA DE PREÇOS</t>
  </si>
  <si>
    <t>MENOR PROPOSTA</t>
  </si>
  <si>
    <t>PESQUISA REALIZADA NO PERIODO DE: 09/2024</t>
  </si>
  <si>
    <t>MÉDIA DE PREÇOS</t>
  </si>
  <si>
    <t>VALOR TOTAL DO PROCESSO ESTIMADO PELA MEDIANA</t>
  </si>
  <si>
    <t>VALOR TOTAL DO PROCESSO ESTIMADO PELA MEDIA</t>
  </si>
  <si>
    <t xml:space="preserve">PLANILHA DE CUSTOS UNITÁRIOS: SEI-080002/0011450/2024 </t>
  </si>
  <si>
    <r>
      <t xml:space="preserve">MEMBRANA FILTRANTE LABORATORIO, POROSIDADE: 0,45 µM, MATERIAL: NITRATO CELULOSE, DIAMETRO: 47 MM, SUPERFICIE: QUADRICULADA, COR: BRANCA COM GRID PRETO, APLICACAO: ANALISE BACTERIOLOGICA, ACESSORIOS: N/A, ESTRUTURA: HIDROFILICA, FORMA FORNECIMENTO: CAIXA 100 UNIDADES
</t>
    </r>
    <r>
      <rPr>
        <b/>
        <u/>
        <sz val="10"/>
        <rFont val="Calibri"/>
        <family val="2"/>
        <scheme val="minor"/>
      </rPr>
      <t>Especificação complementar: Membranas brancas e quadriculadas, estéreis e embaladas individualmente. Codigo do Item: 6640.125.0037 (ID: 155924).</t>
    </r>
  </si>
  <si>
    <t>KASVI</t>
  </si>
  <si>
    <t>PE 90011/2024 - UASG 257003 INSTITUTO ECANDRO CHAGAS - (CNPJ: 02..944.432/0001-86 BIOHNANO CIENTIFICA E HOSPITALAR LTDA)) - 03/2024</t>
  </si>
  <si>
    <t>PE 90003/2024 - UASG 154049 FUNDAÇÃO UNIVERSIDADE FEDERAL DE SÃO CARLOS - (CNPJ: 09.134.068/0001-38 OBAH PRODUTOS E SERVIÇOS ANALITICOS LTDA)) - 03/2024.</t>
  </si>
  <si>
    <t>N/I</t>
  </si>
  <si>
    <t xml:space="preserve">PE 90057/2024 - UASG 120195 CENTRO DE AQUISIÇOES ESPECIFICAS - (CNPJ: 32.578.926/0001-55 DINALAB COMERCIO E SERVIÇOS LTDA)) - </t>
  </si>
  <si>
    <t>QUIMICA / MODERNA</t>
  </si>
  <si>
    <t>PE UASG 160328 - (CNPJ: 13.213.516/0001-66 SAINT VALLEN BIOTECNOLOGIA LTDA)).</t>
  </si>
  <si>
    <t>PE UASG 153103 - (CNPJ: 13.213.516/0001-66 SAINT VALLEN BIOTECNOLOGIA LTDA - EPP)).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</si>
</sst>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"/>
    <numFmt numFmtId="165" formatCode="_-&quot;R$&quot;\ * #,##0.0000_-;\-&quot;R$&quot;\ * #,##0.0000_-;_-&quot;R$&quot;\ * &quot;-&quot;??_-;_-@_-"/>
    <numFmt numFmtId="166" formatCode="0.0000%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166" fontId="4" fillId="0" borderId="0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135" wrapText="1"/>
    </xf>
    <xf numFmtId="165" fontId="5" fillId="3" borderId="25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top" wrapText="1"/>
    </xf>
    <xf numFmtId="0" fontId="4" fillId="3" borderId="25" xfId="0" applyNumberFormat="1" applyFont="1" applyFill="1" applyBorder="1" applyAlignment="1">
      <alignment horizontal="center" vertical="center"/>
    </xf>
    <xf numFmtId="165" fontId="5" fillId="3" borderId="23" xfId="0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165" fontId="5" fillId="3" borderId="34" xfId="0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32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5" fontId="4" fillId="3" borderId="22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165" fontId="4" fillId="3" borderId="26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28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5" fillId="3" borderId="3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0" xfId="0" applyNumberFormat="1" applyFont="1" applyFill="1" applyBorder="1" applyAlignment="1">
      <alignment horizontal="center" vertical="center"/>
    </xf>
    <xf numFmtId="165" fontId="1" fillId="3" borderId="20" xfId="0" applyNumberFormat="1" applyFont="1" applyFill="1" applyBorder="1" applyAlignment="1">
      <alignment horizontal="center" vertical="center"/>
    </xf>
    <xf numFmtId="165" fontId="1" fillId="3" borderId="30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135" wrapText="1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3" xfId="1" applyNumberFormat="1" applyFont="1" applyFill="1" applyBorder="1" applyAlignment="1">
      <alignment horizontal="center" vertical="center"/>
    </xf>
    <xf numFmtId="167" fontId="5" fillId="2" borderId="4" xfId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/>
    </xf>
    <xf numFmtId="0" fontId="4" fillId="3" borderId="5" xfId="2" applyNumberFormat="1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35" xfId="2" applyNumberFormat="1" applyFont="1" applyFill="1" applyBorder="1" applyAlignment="1">
      <alignment horizontal="center" vertical="center" wrapText="1"/>
    </xf>
    <xf numFmtId="0" fontId="4" fillId="3" borderId="6" xfId="2" applyNumberFormat="1" applyFont="1" applyFill="1" applyBorder="1" applyAlignment="1">
      <alignment horizontal="center" vertical="center" wrapText="1"/>
    </xf>
    <xf numFmtId="0" fontId="4" fillId="3" borderId="1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10" fontId="5" fillId="2" borderId="5" xfId="1" applyNumberFormat="1" applyFont="1" applyFill="1" applyBorder="1" applyAlignment="1">
      <alignment horizontal="center" vertical="center"/>
    </xf>
    <xf numFmtId="10" fontId="5" fillId="2" borderId="8" xfId="1" applyNumberFormat="1" applyFont="1" applyFill="1" applyBorder="1" applyAlignment="1">
      <alignment horizontal="center" vertical="center"/>
    </xf>
    <xf numFmtId="10" fontId="5" fillId="2" borderId="35" xfId="1" applyNumberFormat="1" applyFont="1" applyFill="1" applyBorder="1" applyAlignment="1">
      <alignment horizontal="center" vertical="center"/>
    </xf>
    <xf numFmtId="10" fontId="5" fillId="2" borderId="7" xfId="1" applyNumberFormat="1" applyFont="1" applyFill="1" applyBorder="1" applyAlignment="1">
      <alignment horizontal="center" vertical="center"/>
    </xf>
    <xf numFmtId="10" fontId="5" fillId="2" borderId="0" xfId="1" applyNumberFormat="1" applyFont="1" applyFill="1" applyBorder="1" applyAlignment="1">
      <alignment horizontal="center" vertical="center"/>
    </xf>
    <xf numFmtId="10" fontId="5" fillId="2" borderId="36" xfId="1" applyNumberFormat="1" applyFont="1" applyFill="1" applyBorder="1" applyAlignment="1">
      <alignment horizontal="center" vertical="center"/>
    </xf>
    <xf numFmtId="10" fontId="5" fillId="2" borderId="6" xfId="1" applyNumberFormat="1" applyFont="1" applyFill="1" applyBorder="1" applyAlignment="1">
      <alignment horizontal="center" vertical="center"/>
    </xf>
    <xf numFmtId="10" fontId="5" fillId="2" borderId="18" xfId="1" applyNumberFormat="1" applyFont="1" applyFill="1" applyBorder="1" applyAlignment="1">
      <alignment horizontal="center" vertical="center"/>
    </xf>
    <xf numFmtId="10" fontId="5" fillId="2" borderId="9" xfId="1" applyNumberFormat="1" applyFont="1" applyFill="1" applyBorder="1" applyAlignment="1">
      <alignment horizontal="center" vertical="center"/>
    </xf>
    <xf numFmtId="9" fontId="5" fillId="3" borderId="2" xfId="2" applyFont="1" applyFill="1" applyBorder="1" applyAlignment="1">
      <alignment horizontal="center" vertical="center"/>
    </xf>
    <xf numFmtId="9" fontId="5" fillId="3" borderId="3" xfId="2" applyFont="1" applyFill="1" applyBorder="1" applyAlignment="1">
      <alignment horizontal="center" vertical="center"/>
    </xf>
    <xf numFmtId="9" fontId="5" fillId="3" borderId="4" xfId="2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135" wrapText="1"/>
    </xf>
    <xf numFmtId="0" fontId="4" fillId="0" borderId="4" xfId="0" applyFont="1" applyBorder="1" applyAlignment="1">
      <alignment horizontal="center" vertical="center" textRotation="135" wrapText="1"/>
    </xf>
  </cellXfs>
  <cellStyles count="3">
    <cellStyle name="Normal" xfId="0" builtinId="0"/>
    <cellStyle name="Porcentagem" xfId="2" builtinId="5"/>
    <cellStyle name="Vírgula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9154</xdr:colOff>
      <xdr:row>1</xdr:row>
      <xdr:rowOff>159129</xdr:rowOff>
    </xdr:from>
    <xdr:to>
      <xdr:col>2</xdr:col>
      <xdr:colOff>2381249</xdr:colOff>
      <xdr:row>5</xdr:row>
      <xdr:rowOff>25880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479" y="311529"/>
          <a:ext cx="2372095" cy="628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S56"/>
  <sheetViews>
    <sheetView showGridLines="0" tabSelected="1" topLeftCell="A9" zoomScaleNormal="100" zoomScaleSheetLayoutView="106" workbookViewId="0">
      <selection activeCell="B39" sqref="B39"/>
    </sheetView>
  </sheetViews>
  <sheetFormatPr defaultRowHeight="12" x14ac:dyDescent="0.25"/>
  <cols>
    <col min="1" max="1" width="2.5703125" style="1" customWidth="1"/>
    <col min="2" max="2" width="13.5703125" style="1" customWidth="1"/>
    <col min="3" max="3" width="68.42578125" style="1" customWidth="1"/>
    <col min="4" max="4" width="9.7109375" style="1" customWidth="1"/>
    <col min="5" max="5" width="20.140625" style="3" customWidth="1"/>
    <col min="6" max="6" width="14.140625" style="1" customWidth="1"/>
    <col min="7" max="7" width="13.140625" style="1" customWidth="1"/>
    <col min="8" max="8" width="11.85546875" style="2" customWidth="1"/>
    <col min="9" max="9" width="10.7109375" style="1" customWidth="1"/>
    <col min="10" max="11" width="10.7109375" style="1" hidden="1" customWidth="1"/>
    <col min="12" max="12" width="10.7109375" style="1" customWidth="1"/>
    <col min="13" max="13" width="14" style="1" bestFit="1" customWidth="1"/>
    <col min="14" max="16384" width="9.140625" style="1"/>
  </cols>
  <sheetData>
    <row r="2" spans="1:19" ht="12.75" thickBot="1" x14ac:dyDescent="0.25">
      <c r="G2" s="11"/>
      <c r="H2" s="11"/>
    </row>
    <row r="3" spans="1:19" ht="22.5" customHeight="1" x14ac:dyDescent="0.2">
      <c r="C3" s="81" t="s">
        <v>30</v>
      </c>
      <c r="D3" s="82"/>
      <c r="E3" s="83"/>
      <c r="G3" s="11"/>
      <c r="H3" s="11"/>
      <c r="N3" s="11"/>
      <c r="O3" s="11"/>
    </row>
    <row r="4" spans="1:19" x14ac:dyDescent="0.2">
      <c r="C4" s="84"/>
      <c r="D4" s="85"/>
      <c r="E4" s="86"/>
      <c r="G4" s="11"/>
      <c r="H4" s="11"/>
      <c r="N4" s="11"/>
      <c r="O4" s="11"/>
    </row>
    <row r="5" spans="1:19" ht="12.75" thickBot="1" x14ac:dyDescent="0.25">
      <c r="C5" s="87" t="s">
        <v>26</v>
      </c>
      <c r="D5" s="88"/>
      <c r="E5" s="89"/>
      <c r="G5" s="11"/>
      <c r="H5" s="11"/>
      <c r="N5" s="11"/>
      <c r="O5" s="11"/>
    </row>
    <row r="6" spans="1:19" x14ac:dyDescent="0.2">
      <c r="C6" s="9"/>
      <c r="D6" s="9"/>
      <c r="E6" s="9"/>
      <c r="G6" s="11"/>
      <c r="H6" s="11"/>
      <c r="N6" s="11"/>
      <c r="O6" s="11"/>
    </row>
    <row r="7" spans="1:19" ht="24" x14ac:dyDescent="0.2">
      <c r="B7" s="35"/>
      <c r="C7" s="66" t="s">
        <v>0</v>
      </c>
      <c r="D7" s="90" t="s">
        <v>8</v>
      </c>
      <c r="E7" s="67" t="s">
        <v>1</v>
      </c>
      <c r="F7" s="10"/>
      <c r="G7" s="10"/>
      <c r="M7" s="11"/>
      <c r="N7" s="11"/>
      <c r="O7" s="11"/>
    </row>
    <row r="8" spans="1:19" ht="97.5" customHeight="1" thickBot="1" x14ac:dyDescent="0.25">
      <c r="B8" s="64">
        <v>1</v>
      </c>
      <c r="C8" s="78" t="s">
        <v>31</v>
      </c>
      <c r="D8" s="91"/>
      <c r="E8" s="79">
        <v>2000</v>
      </c>
      <c r="F8" s="36" t="s">
        <v>2</v>
      </c>
      <c r="G8" s="37" t="s">
        <v>17</v>
      </c>
      <c r="H8" s="38" t="s">
        <v>4</v>
      </c>
      <c r="I8" s="38" t="s">
        <v>3</v>
      </c>
      <c r="J8" s="38" t="s">
        <v>5</v>
      </c>
      <c r="K8" s="39" t="s">
        <v>6</v>
      </c>
      <c r="L8" s="40" t="s">
        <v>7</v>
      </c>
      <c r="M8" s="11"/>
      <c r="N8" s="11"/>
      <c r="O8" s="11"/>
      <c r="P8" s="11"/>
      <c r="Q8" s="11"/>
      <c r="R8" s="11"/>
      <c r="S8" s="11"/>
    </row>
    <row r="9" spans="1:19" ht="20.25" customHeight="1" thickBot="1" x14ac:dyDescent="0.25">
      <c r="A9" s="8"/>
      <c r="B9" s="19"/>
      <c r="C9" s="41" t="s">
        <v>18</v>
      </c>
      <c r="D9" s="15"/>
      <c r="E9" s="18"/>
      <c r="F9" s="20"/>
      <c r="G9" s="92"/>
      <c r="H9" s="95">
        <f>AVERAGE(E10:E17)</f>
        <v>260.392</v>
      </c>
      <c r="I9" s="100">
        <f>MEDIAN(E10:E17)</f>
        <v>259.94</v>
      </c>
      <c r="J9" s="97">
        <f>VARA(E10:E18)</f>
        <v>2228.9573199999868</v>
      </c>
      <c r="K9" s="97">
        <f>_xlfn.STDEV.P(E10:E17)</f>
        <v>42.227548543575075</v>
      </c>
      <c r="L9" s="118">
        <f>K9/H9</f>
        <v>0.16216914706893867</v>
      </c>
      <c r="M9" s="11"/>
      <c r="N9" s="11"/>
      <c r="O9" s="11"/>
      <c r="P9" s="11"/>
      <c r="Q9" s="11"/>
      <c r="R9" s="11"/>
      <c r="S9" s="11"/>
    </row>
    <row r="10" spans="1:19" ht="40.5" customHeight="1" x14ac:dyDescent="0.2">
      <c r="A10" s="7"/>
      <c r="B10" s="96" t="s">
        <v>18</v>
      </c>
      <c r="C10" s="69" t="s">
        <v>33</v>
      </c>
      <c r="D10" s="70">
        <v>5</v>
      </c>
      <c r="E10" s="68">
        <v>200</v>
      </c>
      <c r="F10" s="68" t="s">
        <v>32</v>
      </c>
      <c r="G10" s="93"/>
      <c r="H10" s="95"/>
      <c r="I10" s="101"/>
      <c r="J10" s="98"/>
      <c r="K10" s="98"/>
      <c r="L10" s="119"/>
      <c r="M10" s="11"/>
      <c r="N10" s="11"/>
      <c r="O10" s="11"/>
      <c r="P10" s="11"/>
      <c r="Q10" s="11"/>
      <c r="R10" s="11"/>
      <c r="S10" s="11"/>
    </row>
    <row r="11" spans="1:19" ht="33.75" customHeight="1" x14ac:dyDescent="0.2">
      <c r="A11" s="7"/>
      <c r="B11" s="96"/>
      <c r="C11" s="69" t="s">
        <v>34</v>
      </c>
      <c r="D11" s="70">
        <v>100</v>
      </c>
      <c r="E11" s="68">
        <v>330</v>
      </c>
      <c r="F11" s="68" t="s">
        <v>35</v>
      </c>
      <c r="G11" s="93"/>
      <c r="H11" s="95"/>
      <c r="I11" s="101"/>
      <c r="J11" s="98"/>
      <c r="K11" s="98"/>
      <c r="L11" s="119"/>
      <c r="M11" s="11"/>
      <c r="N11" s="11"/>
      <c r="O11" s="11"/>
      <c r="P11" s="11"/>
      <c r="Q11" s="11"/>
      <c r="R11" s="11"/>
      <c r="S11" s="11"/>
    </row>
    <row r="12" spans="1:19" ht="31.5" customHeight="1" x14ac:dyDescent="0.2">
      <c r="A12" s="7"/>
      <c r="B12" s="96"/>
      <c r="C12" s="69" t="s">
        <v>36</v>
      </c>
      <c r="D12" s="70">
        <v>10</v>
      </c>
      <c r="E12" s="68">
        <v>242.14</v>
      </c>
      <c r="F12" s="65" t="s">
        <v>37</v>
      </c>
      <c r="G12" s="93"/>
      <c r="H12" s="95"/>
      <c r="I12" s="101"/>
      <c r="J12" s="98"/>
      <c r="K12" s="98"/>
      <c r="L12" s="119"/>
      <c r="M12" s="11"/>
      <c r="N12" s="11"/>
      <c r="O12" s="11"/>
      <c r="P12" s="11"/>
      <c r="Q12" s="11"/>
      <c r="R12" s="11"/>
      <c r="S12" s="11"/>
    </row>
    <row r="13" spans="1:19" ht="33.75" customHeight="1" x14ac:dyDescent="0.2">
      <c r="A13" s="7"/>
      <c r="B13" s="96"/>
      <c r="C13" s="69" t="s">
        <v>38</v>
      </c>
      <c r="D13" s="70">
        <v>22</v>
      </c>
      <c r="E13" s="68">
        <v>269.88</v>
      </c>
      <c r="F13" s="68" t="s">
        <v>35</v>
      </c>
      <c r="G13" s="93"/>
      <c r="H13" s="95"/>
      <c r="I13" s="101"/>
      <c r="J13" s="98"/>
      <c r="K13" s="98"/>
      <c r="L13" s="119"/>
      <c r="M13" s="11"/>
      <c r="N13" s="11"/>
      <c r="O13" s="11"/>
      <c r="P13" s="11"/>
      <c r="Q13" s="11"/>
      <c r="R13" s="11"/>
      <c r="S13" s="11"/>
    </row>
    <row r="14" spans="1:19" ht="33.75" customHeight="1" x14ac:dyDescent="0.2">
      <c r="A14" s="7"/>
      <c r="B14" s="96"/>
      <c r="C14" s="69" t="s">
        <v>39</v>
      </c>
      <c r="D14" s="70">
        <v>1</v>
      </c>
      <c r="E14" s="68">
        <v>259.94</v>
      </c>
      <c r="F14" s="68" t="s">
        <v>35</v>
      </c>
      <c r="G14" s="93"/>
      <c r="H14" s="95"/>
      <c r="I14" s="101"/>
      <c r="J14" s="98"/>
      <c r="K14" s="98"/>
      <c r="L14" s="119"/>
      <c r="M14" s="11"/>
      <c r="N14" s="11"/>
      <c r="O14" s="11"/>
      <c r="P14" s="11"/>
      <c r="Q14" s="11"/>
      <c r="R14" s="11"/>
      <c r="S14" s="11"/>
    </row>
    <row r="15" spans="1:19" ht="10.5" customHeight="1" thickBot="1" x14ac:dyDescent="0.25">
      <c r="A15" s="7"/>
      <c r="B15" s="96"/>
      <c r="C15" s="69"/>
      <c r="D15" s="70"/>
      <c r="E15" s="68"/>
      <c r="F15" s="68"/>
      <c r="G15" s="93"/>
      <c r="H15" s="95"/>
      <c r="I15" s="101"/>
      <c r="J15" s="98"/>
      <c r="K15" s="98"/>
      <c r="L15" s="119"/>
      <c r="M15" s="11"/>
      <c r="N15" s="11"/>
      <c r="O15" s="11"/>
      <c r="P15" s="11"/>
      <c r="Q15" s="11"/>
      <c r="R15" s="11"/>
      <c r="S15" s="11"/>
    </row>
    <row r="16" spans="1:19" ht="15.75" customHeight="1" thickBot="1" x14ac:dyDescent="0.25">
      <c r="B16" s="19"/>
      <c r="C16" s="42" t="s">
        <v>19</v>
      </c>
      <c r="D16" s="16"/>
      <c r="E16" s="17"/>
      <c r="F16" s="21"/>
      <c r="G16" s="93"/>
      <c r="H16" s="95"/>
      <c r="I16" s="101"/>
      <c r="J16" s="98"/>
      <c r="K16" s="98"/>
      <c r="L16" s="119"/>
      <c r="M16" s="11"/>
      <c r="N16" s="11"/>
      <c r="O16" s="11"/>
      <c r="P16" s="11"/>
      <c r="Q16" s="11"/>
    </row>
    <row r="17" spans="1:17" ht="21.95" customHeight="1" x14ac:dyDescent="0.2">
      <c r="B17" s="121" t="s">
        <v>20</v>
      </c>
      <c r="C17" s="29"/>
      <c r="D17" s="30"/>
      <c r="E17" s="53"/>
      <c r="F17" s="59"/>
      <c r="G17" s="93"/>
      <c r="H17" s="95"/>
      <c r="I17" s="101"/>
      <c r="J17" s="98"/>
      <c r="K17" s="98"/>
      <c r="L17" s="119"/>
      <c r="M17" s="11"/>
      <c r="N17" s="11"/>
      <c r="O17" s="11"/>
      <c r="P17" s="11"/>
      <c r="Q17" s="11"/>
    </row>
    <row r="18" spans="1:17" ht="24.95" customHeight="1" thickBot="1" x14ac:dyDescent="0.25">
      <c r="B18" s="122"/>
      <c r="C18" s="44"/>
      <c r="D18" s="45"/>
      <c r="E18" s="46"/>
      <c r="F18" s="47"/>
      <c r="G18" s="94"/>
      <c r="H18" s="95"/>
      <c r="I18" s="102"/>
      <c r="J18" s="99"/>
      <c r="K18" s="99"/>
      <c r="L18" s="120"/>
      <c r="M18" s="11"/>
      <c r="N18" s="11"/>
      <c r="O18" s="11"/>
    </row>
    <row r="19" spans="1:17" ht="12.75" hidden="1" thickBot="1" x14ac:dyDescent="0.25">
      <c r="B19" s="63"/>
      <c r="C19" s="48" t="s">
        <v>22</v>
      </c>
      <c r="D19" s="16"/>
      <c r="E19" s="17"/>
      <c r="F19" s="33"/>
      <c r="G19" s="61"/>
      <c r="H19" s="103" t="s">
        <v>23</v>
      </c>
      <c r="I19" s="104"/>
      <c r="J19" s="104"/>
      <c r="K19" s="104"/>
      <c r="L19" s="105"/>
      <c r="M19" s="11"/>
      <c r="N19" s="11"/>
      <c r="O19" s="11"/>
    </row>
    <row r="20" spans="1:17" ht="20.25" hidden="1" customHeight="1" x14ac:dyDescent="0.2">
      <c r="B20" s="121" t="s">
        <v>21</v>
      </c>
      <c r="C20" s="52"/>
      <c r="D20" s="31"/>
      <c r="E20" s="32"/>
      <c r="F20" s="34"/>
      <c r="G20" s="61"/>
      <c r="H20" s="106"/>
      <c r="I20" s="107"/>
      <c r="J20" s="107"/>
      <c r="K20" s="107"/>
      <c r="L20" s="108"/>
      <c r="M20" s="11"/>
      <c r="N20" s="11"/>
      <c r="O20" s="11"/>
    </row>
    <row r="21" spans="1:17" ht="18" hidden="1" customHeight="1" x14ac:dyDescent="0.2">
      <c r="B21" s="96"/>
      <c r="C21" s="60"/>
      <c r="D21" s="58"/>
      <c r="E21" s="57"/>
      <c r="F21" s="62"/>
      <c r="G21" s="61"/>
      <c r="H21" s="109">
        <f>E25/E24-1</f>
        <v>-1</v>
      </c>
      <c r="I21" s="110"/>
      <c r="J21" s="110"/>
      <c r="K21" s="110"/>
      <c r="L21" s="111"/>
      <c r="M21" s="11"/>
      <c r="N21" s="11"/>
      <c r="O21" s="11"/>
    </row>
    <row r="22" spans="1:17" ht="20.25" hidden="1" customHeight="1" x14ac:dyDescent="0.2">
      <c r="B22" s="96"/>
      <c r="C22" s="44"/>
      <c r="D22" s="31"/>
      <c r="E22" s="32"/>
      <c r="F22" s="34"/>
      <c r="G22" s="61"/>
      <c r="H22" s="112"/>
      <c r="I22" s="113"/>
      <c r="J22" s="113"/>
      <c r="K22" s="113"/>
      <c r="L22" s="114"/>
      <c r="M22" s="11"/>
      <c r="N22" s="11"/>
      <c r="O22" s="11"/>
    </row>
    <row r="23" spans="1:17" ht="12.75" hidden="1" thickBot="1" x14ac:dyDescent="0.25">
      <c r="B23" s="122"/>
      <c r="C23" s="44"/>
      <c r="D23" s="50"/>
      <c r="E23" s="43"/>
      <c r="F23" s="51"/>
      <c r="G23" s="49"/>
      <c r="H23" s="115"/>
      <c r="I23" s="116"/>
      <c r="J23" s="116"/>
      <c r="K23" s="116"/>
      <c r="L23" s="117"/>
      <c r="M23" s="11"/>
      <c r="N23" s="11"/>
      <c r="O23" s="11"/>
    </row>
    <row r="24" spans="1:17" ht="15" customHeight="1" x14ac:dyDescent="0.2">
      <c r="B24" s="14"/>
      <c r="C24" s="22" t="s">
        <v>24</v>
      </c>
      <c r="D24" s="23"/>
      <c r="E24" s="54">
        <f>MEDIAN(E9:E17)</f>
        <v>259.94</v>
      </c>
      <c r="F24" s="56">
        <f>E24*E8</f>
        <v>519880</v>
      </c>
      <c r="G24" s="11"/>
      <c r="H24" s="12"/>
      <c r="I24" s="13"/>
      <c r="J24" s="13"/>
      <c r="K24" s="13"/>
      <c r="L24" s="13"/>
      <c r="M24" s="13"/>
      <c r="N24" s="11"/>
    </row>
    <row r="25" spans="1:17" hidden="1" x14ac:dyDescent="0.2">
      <c r="B25" s="11"/>
      <c r="C25" s="24" t="s">
        <v>25</v>
      </c>
      <c r="D25" s="25"/>
      <c r="E25" s="55">
        <f>MIN(E20:E22)</f>
        <v>0</v>
      </c>
      <c r="F25" s="26">
        <f>E25*E8</f>
        <v>0</v>
      </c>
      <c r="G25" s="11"/>
      <c r="H25" s="11"/>
      <c r="I25" s="11"/>
      <c r="J25" s="11"/>
      <c r="K25" s="11"/>
      <c r="L25" s="11"/>
      <c r="N25" s="11"/>
    </row>
    <row r="26" spans="1:17" ht="12.75" thickBot="1" x14ac:dyDescent="0.25">
      <c r="B26" s="11"/>
      <c r="C26" s="27" t="s">
        <v>27</v>
      </c>
      <c r="D26" s="28"/>
      <c r="E26" s="75">
        <f>AVERAGE(E10:E17)</f>
        <v>260.392</v>
      </c>
      <c r="F26" s="76">
        <f>E26*E8</f>
        <v>520784</v>
      </c>
      <c r="G26" s="11"/>
      <c r="H26" s="11"/>
      <c r="I26" s="11"/>
      <c r="J26" s="11"/>
      <c r="K26" s="11"/>
      <c r="L26" s="11"/>
      <c r="N26" s="11"/>
    </row>
    <row r="27" spans="1:17" ht="15" customHeight="1" x14ac:dyDescent="0.25">
      <c r="B27" s="5"/>
      <c r="C27" s="6"/>
      <c r="D27" s="6"/>
      <c r="E27"/>
      <c r="F27" s="10"/>
      <c r="G27" s="11"/>
      <c r="H27" s="11"/>
      <c r="I27" s="11"/>
      <c r="J27" s="11"/>
      <c r="M27" s="11"/>
      <c r="O27" s="11"/>
      <c r="P27" s="11"/>
      <c r="Q27" s="11"/>
    </row>
    <row r="28" spans="1:17" ht="15" x14ac:dyDescent="0.25">
      <c r="A28" s="11"/>
      <c r="B28" s="11"/>
      <c r="C28" s="11"/>
      <c r="D28" s="11"/>
      <c r="E28"/>
      <c r="F28" s="11"/>
      <c r="G28" s="11"/>
      <c r="H28" s="11"/>
      <c r="I28" s="11"/>
      <c r="J28" s="11"/>
      <c r="K28" s="11"/>
      <c r="L28" s="11"/>
      <c r="M28" s="11"/>
      <c r="O28" s="11"/>
      <c r="P28" s="11"/>
    </row>
    <row r="29" spans="1:17" hidden="1" x14ac:dyDescent="0.2">
      <c r="B29" s="11"/>
      <c r="C29" s="71" t="s">
        <v>27</v>
      </c>
      <c r="D29" s="72"/>
      <c r="E29" s="73" t="e">
        <f>AVERAGE(#REF!)</f>
        <v>#REF!</v>
      </c>
      <c r="F29" s="74" t="e">
        <f>E29*#REF!</f>
        <v>#REF!</v>
      </c>
      <c r="G29" s="11"/>
      <c r="H29" s="11"/>
      <c r="I29" s="11"/>
      <c r="J29" s="11"/>
      <c r="K29" s="11"/>
      <c r="L29" s="11"/>
    </row>
    <row r="30" spans="1:17" ht="15" x14ac:dyDescent="0.25">
      <c r="B30"/>
      <c r="C30"/>
      <c r="D30"/>
      <c r="E30"/>
      <c r="F30"/>
      <c r="G30"/>
      <c r="H30"/>
      <c r="I30"/>
      <c r="J30" s="11"/>
      <c r="K30" s="11"/>
      <c r="N30" s="11"/>
      <c r="P30" s="11"/>
      <c r="Q30" s="11"/>
    </row>
    <row r="31" spans="1:17" ht="15" x14ac:dyDescent="0.25">
      <c r="B31"/>
      <c r="C31"/>
      <c r="D31"/>
      <c r="E31"/>
      <c r="F31"/>
      <c r="G31"/>
      <c r="H31"/>
      <c r="I31"/>
      <c r="J31" s="11"/>
      <c r="K31" s="11"/>
      <c r="N31" s="11"/>
      <c r="P31" s="11"/>
      <c r="Q31" s="11"/>
    </row>
    <row r="32" spans="1:17" ht="15" hidden="1" x14ac:dyDescent="0.25">
      <c r="B32"/>
      <c r="C32"/>
      <c r="D32"/>
      <c r="E32"/>
      <c r="F32"/>
      <c r="G32"/>
      <c r="H32"/>
      <c r="I32"/>
      <c r="J32" s="11"/>
      <c r="K32" s="11"/>
      <c r="N32" s="11"/>
      <c r="P32" s="11"/>
      <c r="Q32" s="11"/>
    </row>
    <row r="33" spans="2:17" ht="15" hidden="1" x14ac:dyDescent="0.25">
      <c r="B33"/>
      <c r="C33"/>
      <c r="D33"/>
      <c r="E33"/>
      <c r="F33"/>
      <c r="G33"/>
      <c r="H33"/>
      <c r="I33"/>
      <c r="J33" s="11"/>
      <c r="K33" s="11"/>
      <c r="N33" s="11"/>
      <c r="P33" s="11"/>
      <c r="Q33" s="11"/>
    </row>
    <row r="34" spans="2:17" ht="15" x14ac:dyDescent="0.25">
      <c r="B34"/>
      <c r="C34" s="80" t="s">
        <v>28</v>
      </c>
      <c r="D34" s="80"/>
      <c r="E34" s="80"/>
      <c r="F34" s="77">
        <f>SUM(F24)</f>
        <v>519880</v>
      </c>
      <c r="G34"/>
      <c r="H34"/>
      <c r="I34"/>
      <c r="J34" s="11"/>
      <c r="K34" s="11"/>
      <c r="N34" s="11"/>
      <c r="P34" s="11"/>
      <c r="Q34" s="11"/>
    </row>
    <row r="35" spans="2:17" ht="15" x14ac:dyDescent="0.25">
      <c r="B35"/>
      <c r="C35" s="80" t="s">
        <v>29</v>
      </c>
      <c r="D35" s="80"/>
      <c r="E35" s="80"/>
      <c r="F35" s="77">
        <f>SUM(F26,)</f>
        <v>520784</v>
      </c>
      <c r="G35"/>
      <c r="H35"/>
      <c r="I35"/>
      <c r="J35" s="11"/>
      <c r="K35" s="11"/>
      <c r="N35" s="11"/>
      <c r="P35" s="11"/>
      <c r="Q35" s="11"/>
    </row>
    <row r="36" spans="2:17" ht="15" x14ac:dyDescent="0.25">
      <c r="B36"/>
      <c r="C36"/>
      <c r="D36"/>
      <c r="E36"/>
      <c r="F36"/>
      <c r="G36"/>
      <c r="H36"/>
      <c r="I36"/>
      <c r="J36" s="11"/>
      <c r="K36" s="11"/>
      <c r="N36" s="11"/>
      <c r="P36" s="11"/>
      <c r="Q36" s="11"/>
    </row>
    <row r="37" spans="2:17" ht="15" x14ac:dyDescent="0.25">
      <c r="B37"/>
      <c r="C37"/>
      <c r="D37"/>
      <c r="E37"/>
      <c r="F37"/>
      <c r="G37"/>
      <c r="H37"/>
      <c r="I37"/>
      <c r="J37" s="11"/>
      <c r="K37" s="11"/>
      <c r="N37" s="11"/>
      <c r="P37" s="11"/>
      <c r="Q37" s="11"/>
    </row>
    <row r="38" spans="2:17" ht="15" x14ac:dyDescent="0.25">
      <c r="B38"/>
      <c r="C38"/>
      <c r="D38"/>
      <c r="E38"/>
      <c r="F38"/>
      <c r="G38"/>
      <c r="H38"/>
      <c r="I38"/>
      <c r="J38" s="11"/>
      <c r="K38" s="11"/>
      <c r="N38" s="11"/>
      <c r="P38" s="11"/>
      <c r="Q38" s="11"/>
    </row>
    <row r="39" spans="2:17" ht="15" x14ac:dyDescent="0.25">
      <c r="B39"/>
      <c r="C39"/>
      <c r="D39"/>
      <c r="E39"/>
      <c r="F39"/>
      <c r="G39"/>
      <c r="H39"/>
      <c r="I39"/>
      <c r="J39" s="11"/>
      <c r="K39" s="11"/>
      <c r="N39" s="11"/>
      <c r="P39" s="11"/>
      <c r="Q39" s="11"/>
    </row>
    <row r="40" spans="2:17" ht="15" x14ac:dyDescent="0.25">
      <c r="B40"/>
      <c r="C40"/>
      <c r="D40"/>
      <c r="E40"/>
      <c r="F40"/>
      <c r="G40"/>
      <c r="H40"/>
      <c r="I40"/>
      <c r="J40" s="11"/>
      <c r="K40" s="11"/>
      <c r="N40" s="11"/>
      <c r="P40" s="11"/>
      <c r="Q40" s="11"/>
    </row>
    <row r="41" spans="2:17" ht="15" x14ac:dyDescent="0.25">
      <c r="B41"/>
      <c r="C41"/>
      <c r="D41"/>
      <c r="E41"/>
      <c r="F41"/>
      <c r="G41"/>
      <c r="H41"/>
      <c r="I41"/>
      <c r="J41" s="11"/>
      <c r="K41" s="11"/>
      <c r="N41" s="11"/>
      <c r="P41" s="11"/>
      <c r="Q41" s="11"/>
    </row>
    <row r="42" spans="2:17" ht="15" x14ac:dyDescent="0.25">
      <c r="B42"/>
      <c r="C42"/>
      <c r="D42"/>
      <c r="E42"/>
      <c r="F42"/>
      <c r="G42"/>
      <c r="H42"/>
      <c r="I42"/>
      <c r="J42" s="11"/>
      <c r="K42" s="11"/>
      <c r="N42" s="11"/>
      <c r="P42" s="11"/>
      <c r="Q42" s="11"/>
    </row>
    <row r="43" spans="2:17" ht="15" x14ac:dyDescent="0.25">
      <c r="B43"/>
      <c r="C43"/>
      <c r="D43"/>
      <c r="E43"/>
      <c r="F43"/>
      <c r="G43"/>
      <c r="H43"/>
      <c r="I43"/>
      <c r="J43" s="11"/>
      <c r="K43" s="11"/>
      <c r="N43" s="11"/>
      <c r="P43" s="11"/>
      <c r="Q43" s="11"/>
    </row>
    <row r="44" spans="2:17" ht="15" x14ac:dyDescent="0.25">
      <c r="B44"/>
      <c r="C44"/>
      <c r="D44"/>
      <c r="E44"/>
      <c r="F44"/>
      <c r="G44"/>
      <c r="H44"/>
      <c r="I44"/>
      <c r="J44" s="11"/>
      <c r="K44" s="11"/>
      <c r="N44" s="11"/>
      <c r="P44" s="11"/>
      <c r="Q44" s="11"/>
    </row>
    <row r="45" spans="2:17" ht="15" x14ac:dyDescent="0.25">
      <c r="B45"/>
      <c r="C45"/>
      <c r="D45"/>
      <c r="E45"/>
      <c r="F45"/>
      <c r="G45"/>
      <c r="H45"/>
      <c r="I45"/>
      <c r="J45" s="11"/>
      <c r="K45" s="11"/>
      <c r="N45" s="11"/>
      <c r="P45" s="11"/>
      <c r="Q45" s="11"/>
    </row>
    <row r="46" spans="2:17" ht="15" x14ac:dyDescent="0.25">
      <c r="B46"/>
      <c r="C46"/>
      <c r="D46"/>
      <c r="E46"/>
      <c r="F46"/>
      <c r="G46"/>
      <c r="H46"/>
      <c r="I46"/>
      <c r="J46" s="11"/>
      <c r="K46" s="11"/>
      <c r="N46" s="11"/>
      <c r="P46" s="11"/>
      <c r="Q46" s="11"/>
    </row>
    <row r="47" spans="2:17" ht="15" x14ac:dyDescent="0.25">
      <c r="B47"/>
      <c r="C47"/>
      <c r="D47"/>
      <c r="E47"/>
      <c r="F47"/>
      <c r="G47"/>
      <c r="H47"/>
      <c r="I47"/>
      <c r="J47" s="11"/>
      <c r="K47" s="11"/>
      <c r="N47" s="11"/>
      <c r="P47" s="11"/>
      <c r="Q47" s="11"/>
    </row>
    <row r="48" spans="2:17" ht="15" x14ac:dyDescent="0.25">
      <c r="B48"/>
      <c r="C48"/>
      <c r="D48"/>
      <c r="E48"/>
      <c r="F48"/>
      <c r="G48"/>
      <c r="H48"/>
      <c r="I48"/>
      <c r="J48" s="11"/>
      <c r="K48" s="11"/>
      <c r="N48" s="11"/>
      <c r="P48" s="11"/>
      <c r="Q48" s="11"/>
    </row>
    <row r="49" spans="2:17" ht="15" x14ac:dyDescent="0.25">
      <c r="B49"/>
      <c r="C49"/>
      <c r="D49"/>
      <c r="E49"/>
      <c r="F49"/>
      <c r="G49"/>
      <c r="H49"/>
      <c r="I49"/>
      <c r="J49" s="11"/>
      <c r="K49" s="11"/>
      <c r="N49" s="11"/>
      <c r="P49" s="11"/>
      <c r="Q49" s="11"/>
    </row>
    <row r="50" spans="2:17" ht="15" x14ac:dyDescent="0.25">
      <c r="B50"/>
      <c r="C50"/>
      <c r="D50"/>
      <c r="E50"/>
      <c r="F50"/>
      <c r="G50"/>
      <c r="H50"/>
      <c r="I50"/>
      <c r="J50" s="11"/>
      <c r="K50" s="11"/>
      <c r="N50" s="11"/>
      <c r="P50" s="11"/>
      <c r="Q50" s="11"/>
    </row>
    <row r="51" spans="2:17" ht="15" x14ac:dyDescent="0.25">
      <c r="B51"/>
      <c r="C51"/>
      <c r="D51"/>
      <c r="E51"/>
      <c r="F51"/>
      <c r="G51"/>
      <c r="H51"/>
      <c r="I51"/>
      <c r="J51" s="11"/>
      <c r="K51" s="11"/>
      <c r="N51" s="11"/>
      <c r="P51" s="11"/>
      <c r="Q51" s="11"/>
    </row>
    <row r="52" spans="2:17" ht="15" x14ac:dyDescent="0.25">
      <c r="B52"/>
      <c r="C52"/>
      <c r="D52"/>
      <c r="E52"/>
      <c r="F52"/>
      <c r="G52"/>
      <c r="H52"/>
      <c r="I52"/>
      <c r="J52" s="11"/>
      <c r="K52" s="11"/>
      <c r="N52" s="11"/>
      <c r="P52" s="11"/>
      <c r="Q52" s="11"/>
    </row>
    <row r="53" spans="2:17" ht="15" x14ac:dyDescent="0.25">
      <c r="B53"/>
      <c r="C53"/>
      <c r="D53"/>
      <c r="E53"/>
      <c r="F53"/>
      <c r="G53"/>
      <c r="H53"/>
      <c r="I53"/>
      <c r="J53" s="11"/>
      <c r="K53" s="11"/>
      <c r="N53" s="11"/>
      <c r="P53" s="11"/>
      <c r="Q53" s="11"/>
    </row>
    <row r="54" spans="2:17" ht="15" x14ac:dyDescent="0.25">
      <c r="B54"/>
      <c r="C54"/>
      <c r="D54"/>
      <c r="E54"/>
      <c r="F54"/>
      <c r="G54"/>
      <c r="H54"/>
      <c r="I54"/>
      <c r="J54" s="11"/>
      <c r="K54" s="11"/>
      <c r="N54" s="11"/>
      <c r="P54" s="11"/>
      <c r="Q54" s="11"/>
    </row>
    <row r="55" spans="2:17" ht="15" customHeight="1" x14ac:dyDescent="0.25">
      <c r="B55"/>
      <c r="C55"/>
      <c r="D55"/>
      <c r="E55"/>
      <c r="F55"/>
      <c r="G55"/>
      <c r="H55"/>
      <c r="I55"/>
      <c r="J55" s="11"/>
      <c r="K55" s="11"/>
      <c r="N55" s="11"/>
      <c r="P55" s="11"/>
      <c r="Q55" s="11"/>
    </row>
    <row r="56" spans="2:17" ht="15" x14ac:dyDescent="0.25">
      <c r="G56"/>
      <c r="H56"/>
      <c r="I56"/>
    </row>
  </sheetData>
  <mergeCells count="16">
    <mergeCell ref="H19:L20"/>
    <mergeCell ref="H21:L23"/>
    <mergeCell ref="K9:K18"/>
    <mergeCell ref="L9:L18"/>
    <mergeCell ref="B17:B18"/>
    <mergeCell ref="B20:B23"/>
    <mergeCell ref="G9:G18"/>
    <mergeCell ref="H9:H18"/>
    <mergeCell ref="B10:B15"/>
    <mergeCell ref="J9:J18"/>
    <mergeCell ref="I9:I18"/>
    <mergeCell ref="C34:E34"/>
    <mergeCell ref="C35:E35"/>
    <mergeCell ref="C3:E4"/>
    <mergeCell ref="C5:E5"/>
    <mergeCell ref="D7:D8"/>
  </mergeCells>
  <conditionalFormatting sqref="E23">
    <cfRule type="cellIs" dxfId="4" priority="1333" operator="greaterThan">
      <formula>#REF!</formula>
    </cfRule>
  </conditionalFormatting>
  <conditionalFormatting sqref="E18">
    <cfRule type="cellIs" dxfId="3" priority="945" operator="greaterThan">
      <formula>#REF!</formula>
    </cfRule>
  </conditionalFormatting>
  <conditionalFormatting sqref="F20">
    <cfRule type="cellIs" dxfId="2" priority="873" operator="greaterThan">
      <formula>#REF!</formula>
    </cfRule>
  </conditionalFormatting>
  <conditionalFormatting sqref="F22">
    <cfRule type="cellIs" dxfId="1" priority="872" operator="greaterThan">
      <formula>#REF!</formula>
    </cfRule>
  </conditionalFormatting>
  <conditionalFormatting sqref="E17">
    <cfRule type="cellIs" dxfId="0" priority="734" operator="greaterThan">
      <formula>#REF!</formula>
    </cfRule>
  </conditionalFormatting>
  <pageMargins left="7.874015748031496E-2" right="0" top="0.19685039370078741" bottom="0" header="0.31496062992125984" footer="0.31496062992125984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5"/>
  <sheetViews>
    <sheetView workbookViewId="0">
      <selection activeCell="A18" sqref="A18:XFD54"/>
    </sheetView>
  </sheetViews>
  <sheetFormatPr defaultRowHeight="15" x14ac:dyDescent="0.25"/>
  <cols>
    <col min="3" max="3" width="18.42578125" customWidth="1"/>
    <col min="4" max="4" width="20.140625" customWidth="1"/>
    <col min="7" max="7" width="11.28515625" customWidth="1"/>
    <col min="12" max="12" width="9.140625" customWidth="1"/>
    <col min="13" max="13" width="36.85546875" customWidth="1"/>
  </cols>
  <sheetData>
    <row r="1" spans="3:4" x14ac:dyDescent="0.25">
      <c r="C1" t="s">
        <v>9</v>
      </c>
      <c r="D1" s="4" t="s">
        <v>13</v>
      </c>
    </row>
    <row r="2" spans="3:4" x14ac:dyDescent="0.25">
      <c r="C2" t="s">
        <v>10</v>
      </c>
      <c r="D2" t="s">
        <v>15</v>
      </c>
    </row>
    <row r="3" spans="3:4" x14ac:dyDescent="0.25">
      <c r="C3" t="s">
        <v>11</v>
      </c>
      <c r="D3" t="s">
        <v>14</v>
      </c>
    </row>
    <row r="4" spans="3:4" x14ac:dyDescent="0.25">
      <c r="C4" t="s">
        <v>12</v>
      </c>
    </row>
    <row r="5" spans="3:4" x14ac:dyDescent="0.25">
      <c r="C5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1"/>
  <sheetViews>
    <sheetView workbookViewId="0">
      <selection activeCell="D6" sqref="D6"/>
    </sheetView>
  </sheetViews>
  <sheetFormatPr defaultRowHeight="15" x14ac:dyDescent="0.25"/>
  <cols>
    <col min="2" max="2" width="14.140625" customWidth="1"/>
    <col min="3" max="3" width="60" customWidth="1"/>
    <col min="5" max="5" width="23.140625" customWidth="1"/>
    <col min="6" max="6" width="13.85546875" customWidth="1"/>
    <col min="7" max="7" width="16.5703125" customWidth="1"/>
    <col min="8" max="8" width="13.28515625" customWidth="1"/>
    <col min="9" max="9" width="12.28515625" customWidth="1"/>
    <col min="10" max="10" width="9.7109375" customWidth="1"/>
    <col min="11" max="11" width="10.140625" customWidth="1"/>
    <col min="12" max="12" width="10.85546875" customWidth="1"/>
  </cols>
  <sheetData>
    <row r="1" spans="5:8" s="1" customFormat="1" ht="12" x14ac:dyDescent="0.25">
      <c r="E1" s="3"/>
      <c r="H1" s="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Gabriel dos Santos Alves</cp:lastModifiedBy>
  <cp:lastPrinted>2024-05-27T16:59:09Z</cp:lastPrinted>
  <dcterms:created xsi:type="dcterms:W3CDTF">2016-03-11T16:18:36Z</dcterms:created>
  <dcterms:modified xsi:type="dcterms:W3CDTF">2024-10-29T15:26:49Z</dcterms:modified>
</cp:coreProperties>
</file>